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<sst xmlns="http://schemas.openxmlformats.org/spreadsheetml/2006/main" count="123" uniqueCount="99">
  <si>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>Function:</t>
  </si>
  <si>
    <t>TLM Count:</t>
  </si>
  <si>
    <t>MC TLM Channel:</t>
  </si>
  <si>
    <t>Analog Value: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</si>
  <si>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</si>
  <si>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</si>
  <si>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</si>
  <si>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</si>
  <si>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</si>
  <si>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</si>
  <si>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</si>
  <si>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</si>
  <si>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</si>
  <si>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</si>
  <si>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</si>
  <si>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</si>
  <si>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</si>
  <si>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</si>
  <si>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</si>
  <si>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</si>
  <si>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</si>
  <si>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</si>
  <si>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</si>
  <si>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</si>
  <si>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</si>
  <si>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</si>
  <si>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</si>
  <si>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</si>
  <si>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t>Total Array Current</t>
  </si>
  <si>
    <t>+X Quad. Array I</t>
  </si>
  <si>
    <t>-X Quad. Array I</t>
  </si>
  <si>
    <t>+Y Quad. Array I</t>
  </si>
  <si>
    <t>-Y Quad. Array I</t>
  </si>
  <si>
    <t>24 Timer Value</t>
  </si>
  <si>
    <t>Battery Charge/Discharge I</t>
  </si>
  <si>
    <t>Battery Voltage</t>
  </si>
  <si>
    <t>1/2 Battery Voltage</t>
  </si>
  <si>
    <t>Battery Ch. Regulator #1 Voltage</t>
  </si>
  <si>
    <t>Battery Temperature</t>
  </si>
  <si>
    <t>Baseplate Temp.</t>
  </si>
  <si>
    <t xml:space="preserve">2/10 Rptr PA Temp. </t>
  </si>
  <si>
    <t>+X Quad. Array Temp.</t>
  </si>
  <si>
    <t>+Z (S/C Top Plate) Temp.</t>
  </si>
  <si>
    <t>70/2 Rptr PA Temp.</t>
  </si>
  <si>
    <t>2/10 PA Emitter Current</t>
  </si>
  <si>
    <t>70/2 Modulator Temp.</t>
  </si>
  <si>
    <t>Inst. Swithing Regulator Input I</t>
  </si>
  <si>
    <t xml:space="preserve">2/10 Rptr RF Power Output </t>
  </si>
  <si>
    <t xml:space="preserve">70/2 Rptr RF Power Output </t>
  </si>
  <si>
    <t>435MHz Beacon RF Power Out.</t>
  </si>
  <si>
    <t>2304 MHz Beacon RF Pwr. Out.</t>
  </si>
  <si>
    <t>Midrange TLM Calibration Value</t>
  </si>
  <si>
    <t>ma</t>
  </si>
  <si>
    <t>watts</t>
  </si>
  <si>
    <t>hours</t>
  </si>
  <si>
    <t>V</t>
  </si>
  <si>
    <t>Normal for In-sun with Regulator #2 Selected</t>
  </si>
  <si>
    <t>C</t>
  </si>
  <si>
    <t>Probably means "zero" with a 1 count bias error</t>
  </si>
  <si>
    <t>PA is working, this looks right, given other S/C temps.</t>
  </si>
  <si>
    <t>This looks right.</t>
  </si>
  <si>
    <t>Repeater is OFF, Normal</t>
  </si>
  <si>
    <t>Beacon is OFF, Normal</t>
  </si>
  <si>
    <t>Beacon is OFF, Normal - Glad for this as it would be illegal</t>
  </si>
  <si>
    <t>Spec. = 0.50V +/- 0.1 V</t>
  </si>
  <si>
    <t>just reset or channel is broken</t>
  </si>
  <si>
    <t>May have always been broken.  Not sure.</t>
  </si>
  <si>
    <t>Looks on low side of normal.  Not very active on 432 MHz!</t>
  </si>
  <si>
    <t xml:space="preserve">Some biases in this data </t>
  </si>
  <si>
    <t>May be measuring BCR output voltage with no battery load but, with spacecraft load</t>
  </si>
  <si>
    <t>Original G3IOR</t>
  </si>
  <si>
    <t>Units:</t>
  </si>
  <si>
    <t>1A - 1xx</t>
  </si>
  <si>
    <t>1B - 1xx</t>
  </si>
  <si>
    <t>1C - 1xx</t>
  </si>
  <si>
    <t>1D - 1xx</t>
  </si>
  <si>
    <t>2A - 1xx</t>
  </si>
  <si>
    <t>2B - 2xx</t>
  </si>
  <si>
    <t>2C - 2xx</t>
  </si>
  <si>
    <t>2D - 2xx</t>
  </si>
  <si>
    <t>3A - 3xx</t>
  </si>
  <si>
    <t>3C - 3xx</t>
  </si>
  <si>
    <t>3B - 3xx</t>
  </si>
  <si>
    <t>3D - 3xx</t>
  </si>
  <si>
    <t>4A - 4xx</t>
  </si>
  <si>
    <t>4B - 4xx</t>
  </si>
  <si>
    <t>4C - 4xx</t>
  </si>
  <si>
    <t>4D - 4xx</t>
  </si>
  <si>
    <t>5A - 5xx</t>
  </si>
  <si>
    <t>5B - 5xx</t>
  </si>
  <si>
    <t>5C - 5xx</t>
  </si>
  <si>
    <t>5D - 5xx</t>
  </si>
  <si>
    <t>6A - 6xx</t>
  </si>
  <si>
    <t>6B - 6xx</t>
  </si>
  <si>
    <t>6C - 6xx</t>
  </si>
  <si>
    <t>6D - 6xx</t>
  </si>
  <si>
    <t>W3GEY/WD0E</t>
  </si>
  <si>
    <t xml:space="preserve">                   Comments:</t>
  </si>
  <si>
    <t>Morse Code Telemetry Frame Decoder for AMSAT-OSCAR-7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</si>
</sst>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3" borderId="1" xfId="0" applyFill="1" applyBorder="1" applyAlignment="1" quotePrefix="1">
      <alignment/>
    </xf>
    <xf numFmtId="0" fontId="0" fillId="3" borderId="2" xfId="0" applyFill="1" applyBorder="1" applyAlignment="1" quotePrefix="1">
      <alignment/>
    </xf>
    <xf numFmtId="0" fontId="0" fillId="3" borderId="3" xfId="0" applyFill="1" applyBorder="1" applyAlignment="1" quotePrefix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/>
    </xf>
    <xf numFmtId="1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 quotePrefix="1">
      <alignment/>
    </xf>
    <xf numFmtId="2" fontId="0" fillId="4" borderId="5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 horizontal="center"/>
    </xf>
    <xf numFmtId="1" fontId="6" fillId="4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33</xdr:row>
      <xdr:rowOff>95250</xdr:rowOff>
    </xdr:from>
    <xdr:to>
      <xdr:col>2</xdr:col>
      <xdr:colOff>19050</xdr:colOff>
      <xdr:row>33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514350" y="5581650"/>
          <a:ext cx="2486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29</xdr:row>
      <xdr:rowOff>0</xdr:rowOff>
    </xdr:from>
    <xdr:to>
      <xdr:col>0</xdr:col>
      <xdr:colOff>514350</xdr:colOff>
      <xdr:row>33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514350" y="4829175"/>
          <a:ext cx="0" cy="752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29</xdr:row>
      <xdr:rowOff>28575</xdr:rowOff>
    </xdr:from>
    <xdr:to>
      <xdr:col>2</xdr:col>
      <xdr:colOff>419100</xdr:colOff>
      <xdr:row>33</xdr:row>
      <xdr:rowOff>28575</xdr:rowOff>
    </xdr:to>
    <xdr:sp>
      <xdr:nvSpPr>
        <xdr:cNvPr id="3" name="Line 3"/>
        <xdr:cNvSpPr>
          <a:spLocks/>
        </xdr:cNvSpPr>
      </xdr:nvSpPr>
      <xdr:spPr>
        <a:xfrm flipV="1">
          <a:off x="3400425" y="4857750"/>
          <a:ext cx="0" cy="657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38100</xdr:colOff>
      <xdr:row>34</xdr:row>
      <xdr:rowOff>9525</xdr:rowOff>
    </xdr:from>
    <xdr:ext cx="2876550" cy="685800"/>
    <xdr:sp>
      <xdr:nvSpPr>
        <xdr:cNvPr id="4" name="TextBox 4"/>
        <xdr:cNvSpPr txBox="1">
          <a:spLocks noChangeArrowheads="1"/>
        </xdr:cNvSpPr>
      </xdr:nvSpPr>
      <xdr:spPr>
        <a:xfrm>
          <a:off x="38100" y="5657850"/>
          <a:ext cx="28765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Write your telemetry down in rows and
columns as shown to the right. From
 the telemetry matrix formated as shown here,
find the appropriate row (1A thru 6D).</a:t>
          </a:r>
        </a:p>
      </xdr:txBody>
    </xdr:sp>
    <xdr:clientData/>
  </xdr:oneCellAnchor>
  <xdr:oneCellAnchor>
    <xdr:from>
      <xdr:col>2</xdr:col>
      <xdr:colOff>428625</xdr:colOff>
      <xdr:row>31</xdr:row>
      <xdr:rowOff>9525</xdr:rowOff>
    </xdr:from>
    <xdr:ext cx="4143375" cy="361950"/>
    <xdr:sp>
      <xdr:nvSpPr>
        <xdr:cNvPr id="5" name="TextBox 5"/>
        <xdr:cNvSpPr txBox="1">
          <a:spLocks noChangeArrowheads="1"/>
        </xdr:cNvSpPr>
      </xdr:nvSpPr>
      <xdr:spPr>
        <a:xfrm>
          <a:off x="3409950" y="5162550"/>
          <a:ext cx="4143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Insert the "xx" value into this column for the correct "channel" row.
Enter data into the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cells only.</a:t>
          </a:r>
        </a:p>
      </xdr:txBody>
    </xdr:sp>
    <xdr:clientData/>
  </xdr:oneCellAnchor>
  <xdr:oneCellAnchor>
    <xdr:from>
      <xdr:col>4</xdr:col>
      <xdr:colOff>76200</xdr:colOff>
      <xdr:row>29</xdr:row>
      <xdr:rowOff>123825</xdr:rowOff>
    </xdr:from>
    <xdr:ext cx="2266950" cy="200025"/>
    <xdr:sp>
      <xdr:nvSpPr>
        <xdr:cNvPr id="6" name="TextBox 6"/>
        <xdr:cNvSpPr txBox="1">
          <a:spLocks noChangeArrowheads="1"/>
        </xdr:cNvSpPr>
      </xdr:nvSpPr>
      <xdr:spPr>
        <a:xfrm>
          <a:off x="4857750" y="4953000"/>
          <a:ext cx="2266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results are given in this column.</a:t>
          </a:r>
        </a:p>
      </xdr:txBody>
    </xdr:sp>
    <xdr:clientData/>
  </xdr:oneCellAnchor>
  <xdr:twoCellAnchor>
    <xdr:from>
      <xdr:col>3</xdr:col>
      <xdr:colOff>504825</xdr:colOff>
      <xdr:row>30</xdr:row>
      <xdr:rowOff>47625</xdr:rowOff>
    </xdr:from>
    <xdr:to>
      <xdr:col>4</xdr:col>
      <xdr:colOff>76200</xdr:colOff>
      <xdr:row>30</xdr:row>
      <xdr:rowOff>47625</xdr:rowOff>
    </xdr:to>
    <xdr:sp>
      <xdr:nvSpPr>
        <xdr:cNvPr id="7" name="Line 7"/>
        <xdr:cNvSpPr>
          <a:spLocks/>
        </xdr:cNvSpPr>
      </xdr:nvSpPr>
      <xdr:spPr>
        <a:xfrm flipH="1">
          <a:off x="4324350" y="5038725"/>
          <a:ext cx="5334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29</xdr:row>
      <xdr:rowOff>28575</xdr:rowOff>
    </xdr:from>
    <xdr:to>
      <xdr:col>3</xdr:col>
      <xdr:colOff>504825</xdr:colOff>
      <xdr:row>30</xdr:row>
      <xdr:rowOff>47625</xdr:rowOff>
    </xdr:to>
    <xdr:sp>
      <xdr:nvSpPr>
        <xdr:cNvPr id="8" name="Line 8"/>
        <xdr:cNvSpPr>
          <a:spLocks/>
        </xdr:cNvSpPr>
      </xdr:nvSpPr>
      <xdr:spPr>
        <a:xfrm flipH="1" flipV="1">
          <a:off x="4314825" y="4857750"/>
          <a:ext cx="9525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85725</xdr:colOff>
      <xdr:row>30</xdr:row>
      <xdr:rowOff>142875</xdr:rowOff>
    </xdr:from>
    <xdr:ext cx="1038225" cy="200025"/>
    <xdr:sp>
      <xdr:nvSpPr>
        <xdr:cNvPr id="9" name="TextBox 9"/>
        <xdr:cNvSpPr txBox="1">
          <a:spLocks noChangeArrowheads="1"/>
        </xdr:cNvSpPr>
      </xdr:nvSpPr>
      <xdr:spPr>
        <a:xfrm>
          <a:off x="1190625" y="5133975"/>
          <a:ext cx="1038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INSTRUCTIONS: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B41" sqref="B41"/>
    </sheetView>
  </sheetViews>
  <sheetFormatPr defaultColWidth="9.140625" defaultRowHeight="12.75"/>
  <cols>
    <col min="1" max="1" width="16.57421875" style="0" customWidth="1"/>
    <col min="2" max="2" width="28.140625" style="0" customWidth="1"/>
    <col min="3" max="3" width="12.57421875" style="0" customWidth="1"/>
    <col min="4" max="5" width="14.421875" style="0" customWidth="1"/>
  </cols>
  <sheetData>
    <row r="1" spans="1:16" ht="18">
      <c r="A1" s="11" t="s">
        <v>98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8">
      <c r="A2" s="20">
        <v>37430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 s="13" t="s">
        <v>96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>
      <c r="A4" s="12"/>
      <c r="B4" s="12"/>
      <c r="C4" s="12"/>
      <c r="D4" s="12"/>
      <c r="E4" s="22" t="s">
        <v>70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21" t="s">
        <v>2</v>
      </c>
      <c r="B5" s="21" t="s">
        <v>0</v>
      </c>
      <c r="C5" s="1" t="s">
        <v>1</v>
      </c>
      <c r="D5" s="24" t="s">
        <v>3</v>
      </c>
      <c r="E5" s="21" t="s">
        <v>3</v>
      </c>
      <c r="F5" s="21" t="s">
        <v>71</v>
      </c>
      <c r="G5" s="22" t="s">
        <v>97</v>
      </c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14" t="s">
        <v>4</v>
      </c>
      <c r="B6" s="15" t="s">
        <v>28</v>
      </c>
      <c r="C6" s="25">
        <v>0</v>
      </c>
      <c r="D6" s="16">
        <f>C6*29.5</f>
        <v>0</v>
      </c>
      <c r="E6" s="15">
        <v>0</v>
      </c>
      <c r="F6" s="15" t="s">
        <v>52</v>
      </c>
      <c r="G6" s="15" t="s">
        <v>66</v>
      </c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14" t="s">
        <v>5</v>
      </c>
      <c r="B7" s="17" t="s">
        <v>29</v>
      </c>
      <c r="C7" s="25">
        <v>76</v>
      </c>
      <c r="D7" s="16">
        <f>1970-(20*C7)</f>
        <v>450</v>
      </c>
      <c r="E7" s="15">
        <v>450</v>
      </c>
      <c r="F7" s="15" t="s">
        <v>52</v>
      </c>
      <c r="G7" s="15" t="s">
        <v>68</v>
      </c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14" t="s">
        <v>6</v>
      </c>
      <c r="B8" s="17" t="s">
        <v>30</v>
      </c>
      <c r="C8" s="25">
        <v>64</v>
      </c>
      <c r="D8" s="16">
        <f>1970-(20*C8)</f>
        <v>690</v>
      </c>
      <c r="E8" s="15">
        <v>690</v>
      </c>
      <c r="F8" s="15" t="s">
        <v>52</v>
      </c>
      <c r="G8" s="15" t="s">
        <v>68</v>
      </c>
      <c r="H8" s="15"/>
      <c r="I8" s="15"/>
      <c r="J8" s="15"/>
      <c r="K8" s="15"/>
      <c r="L8" s="15"/>
      <c r="M8" s="15"/>
      <c r="N8" s="15"/>
      <c r="O8" s="15"/>
      <c r="P8" s="15"/>
    </row>
    <row r="9" spans="1:16" ht="12.75">
      <c r="A9" s="14" t="s">
        <v>7</v>
      </c>
      <c r="B9" s="17" t="s">
        <v>31</v>
      </c>
      <c r="C9" s="25">
        <v>78</v>
      </c>
      <c r="D9" s="16">
        <f>1970-(20*C9)</f>
        <v>410</v>
      </c>
      <c r="E9" s="15">
        <v>410</v>
      </c>
      <c r="F9" s="15" t="s">
        <v>52</v>
      </c>
      <c r="G9" s="15" t="s">
        <v>68</v>
      </c>
      <c r="H9" s="15"/>
      <c r="I9" s="15"/>
      <c r="J9" s="15"/>
      <c r="K9" s="15"/>
      <c r="L9" s="15"/>
      <c r="M9" s="15"/>
      <c r="N9" s="15"/>
      <c r="O9" s="15"/>
      <c r="P9" s="15"/>
    </row>
    <row r="10" spans="1:16" ht="12.75">
      <c r="A10" s="14" t="s">
        <v>8</v>
      </c>
      <c r="B10" s="17" t="s">
        <v>32</v>
      </c>
      <c r="C10" s="25">
        <v>80</v>
      </c>
      <c r="D10" s="16">
        <f>1970-(20*C10)</f>
        <v>370</v>
      </c>
      <c r="E10" s="15">
        <v>370</v>
      </c>
      <c r="F10" s="15" t="s">
        <v>52</v>
      </c>
      <c r="G10" s="15" t="s">
        <v>68</v>
      </c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.75">
      <c r="A11" s="14" t="s">
        <v>9</v>
      </c>
      <c r="B11" s="15" t="s">
        <v>48</v>
      </c>
      <c r="C11" s="25">
        <v>62</v>
      </c>
      <c r="D11" s="18">
        <f>8*(1-0.01*C11)^2</f>
        <v>1.1552</v>
      </c>
      <c r="E11" s="15">
        <v>1.16</v>
      </c>
      <c r="F11" s="15" t="s">
        <v>53</v>
      </c>
      <c r="G11" s="15" t="s">
        <v>67</v>
      </c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.75">
      <c r="A12" s="14" t="s">
        <v>10</v>
      </c>
      <c r="B12" s="15" t="s">
        <v>33</v>
      </c>
      <c r="C12" s="25">
        <v>0</v>
      </c>
      <c r="D12" s="16">
        <f>15.16*C12</f>
        <v>0</v>
      </c>
      <c r="E12" s="15">
        <v>0</v>
      </c>
      <c r="F12" s="15" t="s">
        <v>54</v>
      </c>
      <c r="G12" s="15" t="s">
        <v>65</v>
      </c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>
      <c r="A13" s="14" t="s">
        <v>11</v>
      </c>
      <c r="B13" s="15" t="s">
        <v>34</v>
      </c>
      <c r="C13" s="25">
        <v>54</v>
      </c>
      <c r="D13" s="16">
        <f>40*(C13-50)</f>
        <v>160</v>
      </c>
      <c r="E13" s="15">
        <v>160</v>
      </c>
      <c r="F13" s="15" t="s">
        <v>52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2.75">
      <c r="A14" s="14" t="s">
        <v>12</v>
      </c>
      <c r="B14" s="15" t="s">
        <v>35</v>
      </c>
      <c r="C14" s="25">
        <v>75</v>
      </c>
      <c r="D14" s="19">
        <f>0.1*C14+6.4</f>
        <v>13.9</v>
      </c>
      <c r="E14" s="15">
        <v>13.9</v>
      </c>
      <c r="F14" s="15" t="s">
        <v>55</v>
      </c>
      <c r="G14" s="15" t="s">
        <v>69</v>
      </c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14" t="s">
        <v>13</v>
      </c>
      <c r="B15" s="15" t="s">
        <v>36</v>
      </c>
      <c r="C15" s="25">
        <v>58</v>
      </c>
      <c r="D15" s="19">
        <f>0.1*C15</f>
        <v>5.800000000000001</v>
      </c>
      <c r="E15" s="15">
        <v>5.8</v>
      </c>
      <c r="F15" s="15" t="s">
        <v>55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14" t="s">
        <v>14</v>
      </c>
      <c r="B16" s="15" t="s">
        <v>37</v>
      </c>
      <c r="C16" s="25">
        <v>31</v>
      </c>
      <c r="D16" s="18">
        <f>0.15*C16</f>
        <v>4.6499999999999995</v>
      </c>
      <c r="E16" s="15">
        <v>4.65</v>
      </c>
      <c r="F16" s="15" t="s">
        <v>55</v>
      </c>
      <c r="G16" s="15" t="s">
        <v>56</v>
      </c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4" t="s">
        <v>15</v>
      </c>
      <c r="B17" s="15" t="s">
        <v>38</v>
      </c>
      <c r="C17" s="25">
        <v>54</v>
      </c>
      <c r="D17" s="19">
        <f>95.8-1.48*C17</f>
        <v>15.879999999999995</v>
      </c>
      <c r="E17" s="15">
        <v>15.9</v>
      </c>
      <c r="F17" s="15" t="s">
        <v>57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4" t="s">
        <v>16</v>
      </c>
      <c r="B18" s="15" t="s">
        <v>39</v>
      </c>
      <c r="C18" s="25">
        <v>53</v>
      </c>
      <c r="D18" s="19">
        <f aca="true" t="shared" si="0" ref="D18:D24">95.8-1.48*C18</f>
        <v>17.36</v>
      </c>
      <c r="E18" s="15">
        <v>14.4</v>
      </c>
      <c r="F18" s="15" t="s">
        <v>57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4" t="s">
        <v>17</v>
      </c>
      <c r="B19" s="15" t="s">
        <v>40</v>
      </c>
      <c r="C19" s="25">
        <v>54</v>
      </c>
      <c r="D19" s="19">
        <f t="shared" si="0"/>
        <v>15.879999999999995</v>
      </c>
      <c r="E19" s="15">
        <v>15.9</v>
      </c>
      <c r="F19" s="15" t="s">
        <v>57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4" t="s">
        <v>18</v>
      </c>
      <c r="B20" s="17" t="s">
        <v>41</v>
      </c>
      <c r="C20" s="25">
        <v>61</v>
      </c>
      <c r="D20" s="19">
        <f t="shared" si="0"/>
        <v>5.519999999999996</v>
      </c>
      <c r="E20" s="15">
        <v>5.5</v>
      </c>
      <c r="F20" s="15" t="s">
        <v>57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4" t="s">
        <v>19</v>
      </c>
      <c r="B21" s="17" t="s">
        <v>42</v>
      </c>
      <c r="C21" s="25">
        <v>59</v>
      </c>
      <c r="D21" s="19">
        <f t="shared" si="0"/>
        <v>8.480000000000004</v>
      </c>
      <c r="E21" s="15">
        <v>8.5</v>
      </c>
      <c r="F21" s="15" t="s">
        <v>57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4" t="s">
        <v>20</v>
      </c>
      <c r="B22" s="15" t="s">
        <v>43</v>
      </c>
      <c r="C22" s="25">
        <v>41</v>
      </c>
      <c r="D22" s="19">
        <f t="shared" si="0"/>
        <v>35.12</v>
      </c>
      <c r="E22" s="15">
        <v>35.1</v>
      </c>
      <c r="F22" s="15" t="s">
        <v>57</v>
      </c>
      <c r="G22" s="15" t="s">
        <v>59</v>
      </c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4" t="s">
        <v>21</v>
      </c>
      <c r="B23" s="15" t="s">
        <v>44</v>
      </c>
      <c r="C23" s="25">
        <v>1</v>
      </c>
      <c r="D23" s="19">
        <f>11.67*C23</f>
        <v>11.67</v>
      </c>
      <c r="E23" s="15">
        <v>11.6</v>
      </c>
      <c r="F23" s="15" t="s">
        <v>52</v>
      </c>
      <c r="G23" s="15" t="s">
        <v>58</v>
      </c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4" t="s">
        <v>22</v>
      </c>
      <c r="B24" s="15" t="s">
        <v>45</v>
      </c>
      <c r="C24" s="25">
        <v>52</v>
      </c>
      <c r="D24" s="19">
        <f t="shared" si="0"/>
        <v>18.840000000000003</v>
      </c>
      <c r="E24" s="15">
        <v>18.8</v>
      </c>
      <c r="F24" s="15" t="s">
        <v>57</v>
      </c>
      <c r="G24" s="15" t="s">
        <v>60</v>
      </c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4" t="s">
        <v>23</v>
      </c>
      <c r="B25" s="15" t="s">
        <v>46</v>
      </c>
      <c r="C25" s="25">
        <v>29</v>
      </c>
      <c r="D25" s="16">
        <f>11+0.82*C25</f>
        <v>34.78</v>
      </c>
      <c r="E25" s="15">
        <v>35</v>
      </c>
      <c r="F25" s="15" t="s">
        <v>52</v>
      </c>
      <c r="G25" s="15" t="s">
        <v>60</v>
      </c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4" t="s">
        <v>24</v>
      </c>
      <c r="B26" s="15" t="s">
        <v>47</v>
      </c>
      <c r="C26" s="25">
        <v>0</v>
      </c>
      <c r="D26" s="16">
        <f>C26^2/1.56</f>
        <v>0</v>
      </c>
      <c r="E26" s="15">
        <v>0</v>
      </c>
      <c r="F26" s="15" t="s">
        <v>52</v>
      </c>
      <c r="G26" s="15" t="s">
        <v>61</v>
      </c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14" t="s">
        <v>25</v>
      </c>
      <c r="B27" s="15" t="s">
        <v>49</v>
      </c>
      <c r="C27" s="25">
        <v>0</v>
      </c>
      <c r="D27" s="16">
        <f>0.1*C27^2+35</f>
        <v>35</v>
      </c>
      <c r="E27" s="15">
        <v>0</v>
      </c>
      <c r="F27" s="15" t="s">
        <v>52</v>
      </c>
      <c r="G27" s="15" t="s">
        <v>62</v>
      </c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4" t="s">
        <v>26</v>
      </c>
      <c r="B28" s="15" t="s">
        <v>50</v>
      </c>
      <c r="C28" s="25">
        <v>1</v>
      </c>
      <c r="D28" s="16">
        <f>0.041*C28^2</f>
        <v>0.041</v>
      </c>
      <c r="E28" s="15">
        <v>0</v>
      </c>
      <c r="F28" s="15" t="s">
        <v>52</v>
      </c>
      <c r="G28" s="15" t="s">
        <v>63</v>
      </c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14" t="s">
        <v>27</v>
      </c>
      <c r="B29" s="15" t="s">
        <v>51</v>
      </c>
      <c r="C29" s="25">
        <v>51</v>
      </c>
      <c r="D29" s="18">
        <f>0.01*C29</f>
        <v>0.51</v>
      </c>
      <c r="E29" s="15">
        <v>0.51</v>
      </c>
      <c r="F29" s="15" t="s">
        <v>55</v>
      </c>
      <c r="G29" s="15" t="s">
        <v>64</v>
      </c>
      <c r="H29" s="15"/>
      <c r="I29" s="15"/>
      <c r="J29" s="15"/>
      <c r="K29" s="15"/>
      <c r="L29" s="15"/>
      <c r="M29" s="15"/>
      <c r="N29" s="15"/>
      <c r="O29" s="15"/>
      <c r="P29" s="15"/>
    </row>
    <row r="33" ht="13.5" thickBot="1"/>
    <row r="34" spans="3:6" ht="12.75">
      <c r="C34" s="2" t="s">
        <v>72</v>
      </c>
      <c r="D34" s="3" t="s">
        <v>73</v>
      </c>
      <c r="E34" s="3" t="s">
        <v>74</v>
      </c>
      <c r="F34" s="4" t="s">
        <v>75</v>
      </c>
    </row>
    <row r="35" spans="3:6" ht="12.75">
      <c r="C35" s="5" t="s">
        <v>76</v>
      </c>
      <c r="D35" s="6" t="s">
        <v>77</v>
      </c>
      <c r="E35" s="6" t="s">
        <v>78</v>
      </c>
      <c r="F35" s="7" t="s">
        <v>79</v>
      </c>
    </row>
    <row r="36" spans="3:6" ht="12.75">
      <c r="C36" s="5" t="s">
        <v>80</v>
      </c>
      <c r="D36" s="6" t="s">
        <v>82</v>
      </c>
      <c r="E36" s="6" t="s">
        <v>81</v>
      </c>
      <c r="F36" s="7" t="s">
        <v>83</v>
      </c>
    </row>
    <row r="37" spans="3:6" ht="12.75">
      <c r="C37" s="5" t="s">
        <v>84</v>
      </c>
      <c r="D37" s="6" t="s">
        <v>85</v>
      </c>
      <c r="E37" s="6" t="s">
        <v>86</v>
      </c>
      <c r="F37" s="7" t="s">
        <v>87</v>
      </c>
    </row>
    <row r="38" spans="3:6" ht="12.75">
      <c r="C38" s="5" t="s">
        <v>88</v>
      </c>
      <c r="D38" s="6" t="s">
        <v>89</v>
      </c>
      <c r="E38" s="6" t="s">
        <v>90</v>
      </c>
      <c r="F38" s="7" t="s">
        <v>91</v>
      </c>
    </row>
    <row r="39" spans="3:6" ht="13.5" thickBot="1">
      <c r="C39" s="8" t="s">
        <v>92</v>
      </c>
      <c r="D39" s="9" t="s">
        <v>93</v>
      </c>
      <c r="E39" s="9" t="s">
        <v>94</v>
      </c>
      <c r="F39" s="10" t="s">
        <v>95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BlastOff!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King</dc:creator>
  <cp:keywords/>
  <dc:description/>
  <cp:lastModifiedBy>Jan King</cp:lastModifiedBy>
  <dcterms:created xsi:type="dcterms:W3CDTF">2002-06-22T06:23:24Z</dcterms:created>
  <dcterms:modified xsi:type="dcterms:W3CDTF">2002-06-23T21:09:13Z</dcterms:modified>
  <cp:category/>
  <cp:version/>
  <cp:contentType/>
  <cp:contentStatus/>
</cp:coreProperties>
</file>